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Q19" i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U10" i="1"/>
  <c r="T10" i="1"/>
  <c r="V10" i="1" s="1"/>
  <c r="R10" i="1"/>
  <c r="O10" i="1"/>
  <c r="K10" i="1"/>
  <c r="I10" i="1"/>
  <c r="G10" i="1"/>
  <c r="E10" i="1"/>
  <c r="C10" i="1"/>
  <c r="B10" i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C6" i="1" s="1"/>
  <c r="U6" i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C16" i="1" l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L19" i="1" s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<sst xmlns="http://schemas.openxmlformats.org/spreadsheetml/2006/main" count="87" uniqueCount="58">
  <si>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</si>
  <si>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</si>
  <si>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</si>
  <si>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</si>
  <si>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</si>
  <si>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</si>
  <si>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</si>
  <si>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</si>
  <si>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</si>
  <si>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</si>
  <si>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</si>
  <si>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</si>
  <si>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</si>
  <si>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</si>
  <si>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</si>
  <si>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</si>
  <si>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</si>
  <si>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</si>
  <si>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</si>
  <si>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</si>
  <si>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</si>
  <si>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</si>
  <si>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</si>
  <si>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</si>
  <si>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</si>
  <si>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</si>
  <si>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</si>
  <si>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</si>
  <si>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</si>
  <si>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</si>
  <si>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</si>
  <si>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</si>
  <si>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</si>
  <si>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</si>
  <si>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</si>
  <si>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__ июня 2025 года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</si>
  <si>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</si>
  <si>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</si>
  <si>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</si>
  <si>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</si>
  <si>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</si>
  <si>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</si>
  <si>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</si>
  <si>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</si>
  <si>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</si>
  <si>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</si>
  <si>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</si>
  <si>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</si>
  <si>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</si>
  <si>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</si>
  <si>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</si>
  <si>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</si>
  <si>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</si>
  <si>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</si>
  <si>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</si>
  <si>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</si>
  <si>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 xml:space="preserve">ХОД  ЗАГОТОВКИ  КОРМОВ  на   30.06.2025 год    </t>
  </si>
  <si>
    <t>Кукуруза на зеленую массу,т.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</si>
</sst>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1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L28" sqref="L2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0.1406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56</v>
      </c>
      <c r="C1" s="6"/>
      <c r="D1" s="6"/>
      <c r="E1" s="5" t="s">
        <v>35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35" t="s">
        <v>0</v>
      </c>
      <c r="Q1" s="135"/>
      <c r="R1" s="135"/>
      <c r="S1" s="135"/>
      <c r="T1" s="135"/>
      <c r="U1" s="135"/>
      <c r="V1" s="135"/>
      <c r="W1" s="11"/>
      <c r="Y1" s="9"/>
      <c r="Z1" s="9"/>
      <c r="AA1" s="9"/>
      <c r="AB1" s="9"/>
      <c r="AU1" s="1"/>
    </row>
    <row r="2" spans="1:56" ht="12.75" customHeight="1" thickBot="1" x14ac:dyDescent="0.3">
      <c r="A2" s="124" t="s">
        <v>42</v>
      </c>
      <c r="B2" s="127" t="s">
        <v>1</v>
      </c>
      <c r="C2" s="128"/>
      <c r="D2" s="128"/>
      <c r="E2" s="129"/>
      <c r="F2" s="132" t="s">
        <v>2</v>
      </c>
      <c r="G2" s="128"/>
      <c r="H2" s="128"/>
      <c r="I2" s="128"/>
      <c r="J2" s="128"/>
      <c r="K2" s="128"/>
      <c r="L2" s="133"/>
      <c r="M2" s="133"/>
      <c r="N2" s="128"/>
      <c r="O2" s="128"/>
      <c r="P2" s="128"/>
      <c r="Q2" s="128"/>
      <c r="R2" s="128"/>
      <c r="S2" s="128"/>
      <c r="T2" s="128"/>
      <c r="U2" s="128"/>
      <c r="V2" s="136" t="s">
        <v>3</v>
      </c>
      <c r="W2" s="124" t="s">
        <v>42</v>
      </c>
      <c r="X2" s="139" t="s">
        <v>4</v>
      </c>
      <c r="Y2" s="139" t="s">
        <v>5</v>
      </c>
      <c r="Z2" s="139" t="s">
        <v>6</v>
      </c>
      <c r="AA2" s="142" t="s">
        <v>41</v>
      </c>
      <c r="AB2" s="139" t="s">
        <v>40</v>
      </c>
      <c r="AC2" s="144" t="s">
        <v>7</v>
      </c>
      <c r="AD2" s="128"/>
      <c r="AE2" s="128"/>
      <c r="AF2" s="128"/>
      <c r="AG2" s="128"/>
      <c r="AH2" s="128"/>
      <c r="AI2" s="133"/>
      <c r="AJ2" s="148" t="s">
        <v>8</v>
      </c>
      <c r="AK2" s="150" t="s">
        <v>9</v>
      </c>
      <c r="AL2" s="155" t="s">
        <v>9</v>
      </c>
      <c r="AM2" s="155" t="s">
        <v>9</v>
      </c>
      <c r="AN2" s="155" t="s">
        <v>9</v>
      </c>
      <c r="AO2" s="155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25"/>
      <c r="B3" s="130"/>
      <c r="C3" s="130"/>
      <c r="D3" s="130"/>
      <c r="E3" s="131"/>
      <c r="F3" s="134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7"/>
      <c r="W3" s="125"/>
      <c r="X3" s="140"/>
      <c r="Y3" s="140"/>
      <c r="Z3" s="140"/>
      <c r="AA3" s="140"/>
      <c r="AB3" s="140"/>
      <c r="AC3" s="145"/>
      <c r="AD3" s="146"/>
      <c r="AE3" s="146"/>
      <c r="AF3" s="146"/>
      <c r="AG3" s="146"/>
      <c r="AH3" s="146"/>
      <c r="AI3" s="147"/>
      <c r="AJ3" s="137"/>
      <c r="AK3" s="151"/>
      <c r="AL3" s="140"/>
      <c r="AM3" s="140"/>
      <c r="AN3" s="140"/>
      <c r="AO3" s="140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26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57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38"/>
      <c r="W4" s="126"/>
      <c r="X4" s="141"/>
      <c r="Y4" s="141"/>
      <c r="Z4" s="141"/>
      <c r="AA4" s="143"/>
      <c r="AB4" s="141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49"/>
      <c r="AK4" s="152"/>
      <c r="AL4" s="141"/>
      <c r="AM4" s="141"/>
      <c r="AN4" s="141"/>
      <c r="AO4" s="141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43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1" t="s">
        <v>43</v>
      </c>
      <c r="X5" s="112">
        <f t="shared" ref="X5:X19" si="11">SUM(Y5:AB5)</f>
        <v>115</v>
      </c>
      <c r="Y5" s="113">
        <v>115</v>
      </c>
      <c r="Z5" s="113">
        <v>0</v>
      </c>
      <c r="AA5" s="113">
        <v>0</v>
      </c>
      <c r="AB5" s="113">
        <v>0</v>
      </c>
      <c r="AC5" s="113">
        <v>120</v>
      </c>
      <c r="AD5" s="113">
        <v>0</v>
      </c>
      <c r="AE5" s="113">
        <v>0</v>
      </c>
      <c r="AF5" s="113">
        <v>0</v>
      </c>
      <c r="AG5" s="113">
        <v>0</v>
      </c>
      <c r="AH5" s="113">
        <v>0</v>
      </c>
      <c r="AI5" s="113">
        <f>AC5*AQ7</f>
        <v>54</v>
      </c>
      <c r="AJ5" s="114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08" t="s">
        <v>44</v>
      </c>
      <c r="B6" s="30">
        <f t="shared" si="0"/>
        <v>0</v>
      </c>
      <c r="C6" s="31">
        <f t="shared" si="1"/>
        <v>0</v>
      </c>
      <c r="D6" s="47"/>
      <c r="E6" s="31">
        <f t="shared" si="2"/>
        <v>0</v>
      </c>
      <c r="F6" s="30"/>
      <c r="G6" s="31">
        <f t="shared" si="3"/>
        <v>0</v>
      </c>
      <c r="H6" s="36"/>
      <c r="I6" s="30" t="e">
        <f t="shared" si="4"/>
        <v>#DIV/0!</v>
      </c>
      <c r="J6" s="30"/>
      <c r="K6" s="31">
        <f t="shared" si="5"/>
        <v>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0</v>
      </c>
      <c r="U6" s="31">
        <f t="shared" si="9"/>
        <v>0</v>
      </c>
      <c r="V6" s="35">
        <f t="shared" si="10"/>
        <v>0</v>
      </c>
      <c r="W6" s="115" t="s">
        <v>44</v>
      </c>
      <c r="X6" s="112">
        <f t="shared" si="11"/>
        <v>477</v>
      </c>
      <c r="Y6" s="112">
        <v>477</v>
      </c>
      <c r="Z6" s="112">
        <v>0</v>
      </c>
      <c r="AA6" s="112">
        <v>0</v>
      </c>
      <c r="AB6" s="112">
        <v>0</v>
      </c>
      <c r="AC6" s="112">
        <v>300</v>
      </c>
      <c r="AD6" s="112">
        <v>0</v>
      </c>
      <c r="AE6" s="112">
        <v>2000</v>
      </c>
      <c r="AF6" s="112">
        <v>0</v>
      </c>
      <c r="AG6" s="112">
        <v>0</v>
      </c>
      <c r="AH6" s="112">
        <v>0</v>
      </c>
      <c r="AI6" s="112">
        <f>AC6*AQ7+AE6*AQ9</f>
        <v>395</v>
      </c>
      <c r="AJ6" s="116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53" t="s">
        <v>28</v>
      </c>
      <c r="AR6" s="154"/>
      <c r="AS6" s="154"/>
      <c r="AT6" s="43"/>
      <c r="AU6" s="44"/>
      <c r="AV6" s="45"/>
    </row>
    <row r="7" spans="1:56" s="29" customFormat="1" ht="17.25" customHeight="1" thickBot="1" x14ac:dyDescent="0.3">
      <c r="A7" s="108" t="s">
        <v>45</v>
      </c>
      <c r="B7" s="30">
        <f t="shared" si="0"/>
        <v>350</v>
      </c>
      <c r="C7" s="31">
        <f t="shared" si="1"/>
        <v>22.77163305139883</v>
      </c>
      <c r="D7" s="47">
        <v>350</v>
      </c>
      <c r="E7" s="31">
        <f t="shared" si="2"/>
        <v>35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3200</v>
      </c>
      <c r="K7" s="31">
        <f t="shared" si="5"/>
        <v>15.643332029722332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416</v>
      </c>
      <c r="U7" s="31">
        <f t="shared" si="9"/>
        <v>15.643332029722329</v>
      </c>
      <c r="V7" s="35">
        <f t="shared" si="10"/>
        <v>3.0565760470242469</v>
      </c>
      <c r="W7" s="115" t="s">
        <v>45</v>
      </c>
      <c r="X7" s="112">
        <f t="shared" si="11"/>
        <v>1537</v>
      </c>
      <c r="Y7" s="112">
        <v>1000</v>
      </c>
      <c r="Z7" s="112">
        <v>0</v>
      </c>
      <c r="AA7" s="112">
        <v>280</v>
      </c>
      <c r="AB7" s="112">
        <v>257</v>
      </c>
      <c r="AC7" s="112">
        <v>0</v>
      </c>
      <c r="AD7" s="112">
        <v>0</v>
      </c>
      <c r="AE7" s="112">
        <v>20456</v>
      </c>
      <c r="AF7" s="117">
        <v>0</v>
      </c>
      <c r="AG7" s="117">
        <v>0</v>
      </c>
      <c r="AH7" s="117">
        <v>0</v>
      </c>
      <c r="AI7" s="117">
        <f>AC7*AQ7+AE7*AQ9</f>
        <v>2659.28</v>
      </c>
      <c r="AJ7" s="118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08" t="s">
        <v>46</v>
      </c>
      <c r="B8" s="30">
        <f t="shared" si="0"/>
        <v>190</v>
      </c>
      <c r="C8" s="31">
        <f t="shared" si="1"/>
        <v>16.843971631205672</v>
      </c>
      <c r="D8" s="30">
        <v>190</v>
      </c>
      <c r="E8" s="31">
        <f t="shared" si="2"/>
        <v>18.095238095238095</v>
      </c>
      <c r="F8" s="30"/>
      <c r="G8" s="31">
        <f t="shared" si="3"/>
        <v>0</v>
      </c>
      <c r="H8" s="36"/>
      <c r="I8" s="30" t="e">
        <f t="shared" si="4"/>
        <v>#DIV/0!</v>
      </c>
      <c r="J8" s="30">
        <v>2500</v>
      </c>
      <c r="K8" s="31">
        <f t="shared" si="5"/>
        <v>25.938991492010793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325</v>
      </c>
      <c r="U8" s="31">
        <f t="shared" si="9"/>
        <v>23.492164459607935</v>
      </c>
      <c r="V8" s="35">
        <f t="shared" si="10"/>
        <v>5.508474576271186</v>
      </c>
      <c r="W8" s="115" t="s">
        <v>46</v>
      </c>
      <c r="X8" s="112">
        <f t="shared" si="11"/>
        <v>1128</v>
      </c>
      <c r="Y8" s="112">
        <v>1050</v>
      </c>
      <c r="Z8" s="112">
        <v>0</v>
      </c>
      <c r="AA8" s="112">
        <v>0</v>
      </c>
      <c r="AB8" s="112">
        <v>78</v>
      </c>
      <c r="AC8" s="112">
        <v>290</v>
      </c>
      <c r="AD8" s="112">
        <v>0</v>
      </c>
      <c r="AE8" s="112">
        <v>9638</v>
      </c>
      <c r="AF8" s="117">
        <v>0</v>
      </c>
      <c r="AG8" s="117">
        <v>0</v>
      </c>
      <c r="AH8" s="117">
        <v>0</v>
      </c>
      <c r="AI8" s="117">
        <f>AC8*AQ7+AE8*AQ9</f>
        <v>1383.44</v>
      </c>
      <c r="AJ8" s="118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09" t="s">
        <v>47</v>
      </c>
      <c r="B9" s="30">
        <f t="shared" si="0"/>
        <v>0</v>
      </c>
      <c r="C9" s="31">
        <f t="shared" si="1"/>
        <v>0</v>
      </c>
      <c r="D9" s="52"/>
      <c r="E9" s="31">
        <f t="shared" si="2"/>
        <v>0</v>
      </c>
      <c r="F9" s="52"/>
      <c r="G9" s="31">
        <f t="shared" si="3"/>
        <v>0</v>
      </c>
      <c r="H9" s="53"/>
      <c r="I9" s="30" t="e">
        <f t="shared" si="4"/>
        <v>#DIV/0!</v>
      </c>
      <c r="J9" s="52"/>
      <c r="K9" s="31">
        <f t="shared" si="5"/>
        <v>0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0</v>
      </c>
      <c r="U9" s="31">
        <f t="shared" si="9"/>
        <v>0</v>
      </c>
      <c r="V9" s="35">
        <f t="shared" si="10"/>
        <v>0</v>
      </c>
      <c r="W9" s="119" t="s">
        <v>47</v>
      </c>
      <c r="X9" s="112">
        <f t="shared" si="11"/>
        <v>596</v>
      </c>
      <c r="Y9" s="120">
        <v>596</v>
      </c>
      <c r="Z9" s="120">
        <v>0</v>
      </c>
      <c r="AA9" s="120">
        <v>0</v>
      </c>
      <c r="AB9" s="120">
        <v>0</v>
      </c>
      <c r="AC9" s="120">
        <v>300</v>
      </c>
      <c r="AD9" s="120">
        <v>0</v>
      </c>
      <c r="AE9" s="120">
        <v>5000</v>
      </c>
      <c r="AF9" s="121">
        <v>0</v>
      </c>
      <c r="AG9" s="121">
        <v>0</v>
      </c>
      <c r="AH9" s="121">
        <v>0</v>
      </c>
      <c r="AI9" s="121">
        <f>AC9*AQ7+AE9*AQ9</f>
        <v>785</v>
      </c>
      <c r="AJ9" s="122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10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08" t="s">
        <v>48</v>
      </c>
      <c r="B10" s="30">
        <f t="shared" si="0"/>
        <v>0</v>
      </c>
      <c r="C10" s="31">
        <f t="shared" si="1"/>
        <v>0</v>
      </c>
      <c r="D10" s="30"/>
      <c r="E10" s="31">
        <f t="shared" si="2"/>
        <v>0</v>
      </c>
      <c r="F10" s="30"/>
      <c r="G10" s="31">
        <f t="shared" si="3"/>
        <v>0</v>
      </c>
      <c r="H10" s="36"/>
      <c r="I10" s="30" t="e">
        <f t="shared" si="4"/>
        <v>#DIV/0!</v>
      </c>
      <c r="J10" s="30"/>
      <c r="K10" s="31">
        <f t="shared" si="5"/>
        <v>0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0</v>
      </c>
      <c r="U10" s="31">
        <f t="shared" si="9"/>
        <v>0</v>
      </c>
      <c r="V10" s="35">
        <f t="shared" si="10"/>
        <v>0</v>
      </c>
      <c r="W10" s="115" t="s">
        <v>48</v>
      </c>
      <c r="X10" s="112">
        <f t="shared" si="11"/>
        <v>900</v>
      </c>
      <c r="Y10" s="112">
        <v>900</v>
      </c>
      <c r="Z10" s="112"/>
      <c r="AA10" s="112"/>
      <c r="AB10" s="112"/>
      <c r="AC10" s="112">
        <v>400</v>
      </c>
      <c r="AD10" s="112"/>
      <c r="AE10" s="112">
        <v>8400</v>
      </c>
      <c r="AF10" s="117"/>
      <c r="AG10" s="117"/>
      <c r="AH10" s="117"/>
      <c r="AI10" s="117">
        <f>AC10*AQ7+AE10*AQ9</f>
        <v>1272</v>
      </c>
      <c r="AJ10" s="123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08" t="s">
        <v>49</v>
      </c>
      <c r="B11" s="30">
        <f t="shared" si="0"/>
        <v>0</v>
      </c>
      <c r="C11" s="31">
        <f t="shared" si="1"/>
        <v>0</v>
      </c>
      <c r="D11" s="30"/>
      <c r="E11" s="31">
        <f t="shared" si="2"/>
        <v>0</v>
      </c>
      <c r="F11" s="30"/>
      <c r="G11" s="31">
        <f t="shared" si="3"/>
        <v>0</v>
      </c>
      <c r="H11" s="36"/>
      <c r="I11" s="30" t="e">
        <f t="shared" si="4"/>
        <v>#DIV/0!</v>
      </c>
      <c r="J11" s="30"/>
      <c r="K11" s="31">
        <f t="shared" si="5"/>
        <v>0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0</v>
      </c>
      <c r="U11" s="31">
        <f t="shared" si="9"/>
        <v>0</v>
      </c>
      <c r="V11" s="35">
        <f t="shared" si="10"/>
        <v>0</v>
      </c>
      <c r="W11" s="115" t="s">
        <v>49</v>
      </c>
      <c r="X11" s="112">
        <f t="shared" si="11"/>
        <v>760.5</v>
      </c>
      <c r="Y11" s="112">
        <v>745.5</v>
      </c>
      <c r="Z11" s="112"/>
      <c r="AA11" s="112"/>
      <c r="AB11" s="112">
        <v>15</v>
      </c>
      <c r="AC11" s="112">
        <v>300</v>
      </c>
      <c r="AD11" s="112"/>
      <c r="AE11" s="112">
        <v>8679</v>
      </c>
      <c r="AF11" s="117">
        <v>195</v>
      </c>
      <c r="AG11" s="117"/>
      <c r="AH11" s="117">
        <v>80</v>
      </c>
      <c r="AI11" s="117">
        <v>1100</v>
      </c>
      <c r="AJ11" s="123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08" t="s">
        <v>50</v>
      </c>
      <c r="B12" s="30">
        <f t="shared" si="0"/>
        <v>323</v>
      </c>
      <c r="C12" s="31">
        <f t="shared" si="1"/>
        <v>30.598711633194391</v>
      </c>
      <c r="D12" s="30">
        <v>323</v>
      </c>
      <c r="E12" s="31">
        <f t="shared" si="2"/>
        <v>30.598711633194391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4358</v>
      </c>
      <c r="K12" s="31">
        <f t="shared" si="5"/>
        <v>49.242937853107343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566.54</v>
      </c>
      <c r="U12" s="31">
        <f t="shared" si="9"/>
        <v>45.670294236195083</v>
      </c>
      <c r="V12" s="35">
        <f t="shared" si="10"/>
        <v>7.6975543478260864</v>
      </c>
      <c r="W12" s="115" t="s">
        <v>50</v>
      </c>
      <c r="X12" s="112">
        <f t="shared" si="11"/>
        <v>1055.5999999999999</v>
      </c>
      <c r="Y12" s="112">
        <v>1055.5999999999999</v>
      </c>
      <c r="Z12" s="112"/>
      <c r="AA12" s="112"/>
      <c r="AB12" s="112"/>
      <c r="AC12" s="112">
        <v>200</v>
      </c>
      <c r="AD12" s="112"/>
      <c r="AE12" s="112">
        <v>8850</v>
      </c>
      <c r="AF12" s="117"/>
      <c r="AG12" s="117"/>
      <c r="AH12" s="117"/>
      <c r="AI12" s="117">
        <f>AC12*AQ7+AE12*AQ9</f>
        <v>1240.5</v>
      </c>
      <c r="AJ12" s="123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08" t="s">
        <v>51</v>
      </c>
      <c r="B13" s="30">
        <f t="shared" si="0"/>
        <v>558</v>
      </c>
      <c r="C13" s="31">
        <f t="shared" si="1"/>
        <v>47.979363714531388</v>
      </c>
      <c r="D13" s="30">
        <v>558</v>
      </c>
      <c r="E13" s="31">
        <f t="shared" si="2"/>
        <v>47.979363714531388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5733</v>
      </c>
      <c r="K13" s="31">
        <f t="shared" si="5"/>
        <v>47.038070233016086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745.29000000000008</v>
      </c>
      <c r="U13" s="31">
        <f t="shared" si="9"/>
        <v>44.473949599890204</v>
      </c>
      <c r="V13" s="35">
        <f t="shared" si="10"/>
        <v>13.052364273204907</v>
      </c>
      <c r="W13" s="115" t="s">
        <v>51</v>
      </c>
      <c r="X13" s="112">
        <f t="shared" si="11"/>
        <v>1163</v>
      </c>
      <c r="Y13" s="112">
        <v>1163</v>
      </c>
      <c r="Z13" s="112"/>
      <c r="AA13" s="112"/>
      <c r="AB13" s="112"/>
      <c r="AC13" s="112">
        <v>203</v>
      </c>
      <c r="AD13" s="112"/>
      <c r="AE13" s="112">
        <v>12188</v>
      </c>
      <c r="AF13" s="117"/>
      <c r="AG13" s="117"/>
      <c r="AH13" s="117"/>
      <c r="AI13" s="117">
        <f>AC13*AQ7+AE13*AQ9</f>
        <v>1675.79</v>
      </c>
      <c r="AJ13" s="118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08" t="s">
        <v>52</v>
      </c>
      <c r="B14" s="30">
        <f t="shared" si="0"/>
        <v>150</v>
      </c>
      <c r="C14" s="31">
        <f t="shared" si="1"/>
        <v>39.370078740157481</v>
      </c>
      <c r="D14" s="30">
        <v>150</v>
      </c>
      <c r="E14" s="31">
        <f t="shared" si="2"/>
        <v>39.370078740157481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500</v>
      </c>
      <c r="K14" s="31">
        <f t="shared" si="5"/>
        <v>14.492753623188406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65</v>
      </c>
      <c r="U14" s="31">
        <f t="shared" si="9"/>
        <v>10.530579181855002</v>
      </c>
      <c r="V14" s="35">
        <f t="shared" si="10"/>
        <v>2.3897058823529411</v>
      </c>
      <c r="W14" s="115" t="s">
        <v>52</v>
      </c>
      <c r="X14" s="112">
        <f t="shared" si="11"/>
        <v>381</v>
      </c>
      <c r="Y14" s="112">
        <v>381</v>
      </c>
      <c r="Z14" s="112"/>
      <c r="AA14" s="112"/>
      <c r="AB14" s="112"/>
      <c r="AC14" s="112">
        <v>375</v>
      </c>
      <c r="AD14" s="112"/>
      <c r="AE14" s="112">
        <v>3450</v>
      </c>
      <c r="AF14" s="117"/>
      <c r="AG14" s="117"/>
      <c r="AH14" s="117"/>
      <c r="AI14" s="117">
        <f>AC14*AQ7+AE14*AQ9+AF14*AQ10</f>
        <v>617.25</v>
      </c>
      <c r="AJ14" s="123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08" t="s">
        <v>53</v>
      </c>
      <c r="B15" s="30">
        <f t="shared" si="0"/>
        <v>63</v>
      </c>
      <c r="C15" s="31">
        <f t="shared" si="1"/>
        <v>8.3776595744680851</v>
      </c>
      <c r="D15" s="30">
        <v>63</v>
      </c>
      <c r="E15" s="31">
        <f t="shared" si="2"/>
        <v>8.3776595744680851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680</v>
      </c>
      <c r="K15" s="31">
        <f t="shared" si="5"/>
        <v>12.57396449704142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88.4</v>
      </c>
      <c r="U15" s="31">
        <f t="shared" si="9"/>
        <v>11.146978714818925</v>
      </c>
      <c r="V15" s="35">
        <f t="shared" si="10"/>
        <v>3.3869731800766285</v>
      </c>
      <c r="W15" s="115" t="s">
        <v>53</v>
      </c>
      <c r="X15" s="112">
        <f t="shared" si="11"/>
        <v>752</v>
      </c>
      <c r="Y15" s="112">
        <v>752</v>
      </c>
      <c r="Z15" s="112">
        <v>0</v>
      </c>
      <c r="AA15" s="112">
        <v>0</v>
      </c>
      <c r="AB15" s="112">
        <v>0</v>
      </c>
      <c r="AC15" s="112">
        <v>200</v>
      </c>
      <c r="AD15" s="112">
        <v>0</v>
      </c>
      <c r="AE15" s="112">
        <v>5408</v>
      </c>
      <c r="AF15" s="117">
        <v>0</v>
      </c>
      <c r="AG15" s="117">
        <v>0</v>
      </c>
      <c r="AH15" s="117">
        <v>0</v>
      </c>
      <c r="AI15" s="117">
        <f>AC15*AQ7+AE15*AQ9</f>
        <v>793.04000000000008</v>
      </c>
      <c r="AJ15" s="123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08" t="s">
        <v>54</v>
      </c>
      <c r="B16" s="30">
        <f t="shared" si="0"/>
        <v>71.599999999999994</v>
      </c>
      <c r="C16" s="31">
        <f t="shared" si="1"/>
        <v>30.862068965517235</v>
      </c>
      <c r="D16" s="30">
        <v>71.599999999999994</v>
      </c>
      <c r="E16" s="31">
        <f t="shared" si="2"/>
        <v>30.862068965517235</v>
      </c>
      <c r="F16" s="30"/>
      <c r="G16" s="31">
        <f t="shared" si="3"/>
        <v>0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117</v>
      </c>
      <c r="Q16" s="48">
        <v>117</v>
      </c>
      <c r="R16" s="31">
        <f t="shared" si="7"/>
        <v>11.618669314796424</v>
      </c>
      <c r="S16" s="30"/>
      <c r="T16" s="31">
        <f t="shared" si="8"/>
        <v>37.44</v>
      </c>
      <c r="U16" s="31">
        <f t="shared" si="9"/>
        <v>8.6120439803100695</v>
      </c>
      <c r="V16" s="35">
        <f t="shared" si="10"/>
        <v>3.5999999999999996</v>
      </c>
      <c r="W16" s="115" t="s">
        <v>54</v>
      </c>
      <c r="X16" s="112">
        <f t="shared" si="11"/>
        <v>232</v>
      </c>
      <c r="Y16" s="112">
        <v>232</v>
      </c>
      <c r="Z16" s="112">
        <v>0</v>
      </c>
      <c r="AA16" s="112">
        <v>0</v>
      </c>
      <c r="AB16" s="112">
        <v>0</v>
      </c>
      <c r="AC16" s="112">
        <v>250</v>
      </c>
      <c r="AD16" s="112">
        <v>0</v>
      </c>
      <c r="AE16" s="112">
        <v>0</v>
      </c>
      <c r="AF16" s="117">
        <v>1007</v>
      </c>
      <c r="AG16" s="117">
        <v>0</v>
      </c>
      <c r="AH16" s="117">
        <v>0</v>
      </c>
      <c r="AI16" s="117">
        <f>AC16*AQ7+AF16*AQ10+AG16*AQ11</f>
        <v>434.74</v>
      </c>
      <c r="AJ16" s="118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55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55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1705.6</v>
      </c>
      <c r="C19" s="69">
        <f t="shared" si="1"/>
        <v>18.748832045377096</v>
      </c>
      <c r="D19" s="70">
        <f>SUM(D5:D18)</f>
        <v>1705.6</v>
      </c>
      <c r="E19" s="69">
        <f t="shared" si="2"/>
        <v>20.143850905268625</v>
      </c>
      <c r="F19" s="70">
        <f>SUM(F5:F18)</f>
        <v>0</v>
      </c>
      <c r="G19" s="69">
        <f t="shared" si="3"/>
        <v>0</v>
      </c>
      <c r="H19" s="70">
        <f>SUM(H5:H18)</f>
        <v>0</v>
      </c>
      <c r="I19" s="69" t="e">
        <f t="shared" si="4"/>
        <v>#DIV/0!</v>
      </c>
      <c r="J19" s="70">
        <f>SUM(J5:J18)</f>
        <v>16971</v>
      </c>
      <c r="K19" s="69">
        <f t="shared" si="5"/>
        <v>20.186989258823111</v>
      </c>
      <c r="L19" s="69">
        <f t="shared" ref="L19" si="14">K19/AF19*100</f>
        <v>1.6794500215327048</v>
      </c>
      <c r="M19" s="106">
        <f t="shared" si="12"/>
        <v>0.5998035791188232</v>
      </c>
      <c r="N19" s="70">
        <f>SUM(N5:N18)</f>
        <v>0</v>
      </c>
      <c r="O19" s="69">
        <f t="shared" si="6"/>
        <v>0</v>
      </c>
      <c r="P19" s="70">
        <f>SUM(P5:P18)</f>
        <v>117</v>
      </c>
      <c r="Q19" s="71">
        <f>SUM(Q5:Q18)</f>
        <v>117</v>
      </c>
      <c r="R19" s="69">
        <f t="shared" si="7"/>
        <v>9.733777038269551</v>
      </c>
      <c r="S19" s="70">
        <f>SUM(S5:S18)</f>
        <v>0</v>
      </c>
      <c r="T19" s="70">
        <f>SUM(T5:T18)</f>
        <v>2243.67</v>
      </c>
      <c r="U19" s="31">
        <f t="shared" si="9"/>
        <v>18.079474361081829</v>
      </c>
      <c r="V19" s="72">
        <f t="shared" si="10"/>
        <v>4.3015145705521469</v>
      </c>
      <c r="W19" s="73" t="s">
        <v>39</v>
      </c>
      <c r="X19" s="74">
        <f t="shared" si="11"/>
        <v>9097.1</v>
      </c>
      <c r="Y19" s="75">
        <f t="shared" ref="Y19:AP19" si="15">SUM(Y5:Y18)</f>
        <v>8467.1</v>
      </c>
      <c r="Z19" s="76">
        <f t="shared" si="15"/>
        <v>0</v>
      </c>
      <c r="AA19" s="76">
        <f t="shared" si="15"/>
        <v>280</v>
      </c>
      <c r="AB19" s="76">
        <f t="shared" si="15"/>
        <v>350</v>
      </c>
      <c r="AC19" s="76">
        <f t="shared" si="15"/>
        <v>2938</v>
      </c>
      <c r="AD19" s="76">
        <f t="shared" si="15"/>
        <v>0</v>
      </c>
      <c r="AE19" s="76">
        <f t="shared" si="15"/>
        <v>84069</v>
      </c>
      <c r="AF19" s="76">
        <f t="shared" si="15"/>
        <v>1202</v>
      </c>
      <c r="AG19" s="76">
        <f t="shared" si="15"/>
        <v>0</v>
      </c>
      <c r="AH19" s="76">
        <f t="shared" si="15"/>
        <v>80</v>
      </c>
      <c r="AI19" s="76">
        <f t="shared" si="15"/>
        <v>12410.040000000003</v>
      </c>
      <c r="AJ19" s="77">
        <f t="shared" si="15"/>
        <v>5216</v>
      </c>
      <c r="AK19" s="78">
        <f t="shared" si="15"/>
        <v>83606</v>
      </c>
      <c r="AL19" s="79">
        <f t="shared" si="15"/>
        <v>4310.2</v>
      </c>
      <c r="AM19" s="79" t="e">
        <f t="shared" si="15"/>
        <v>#REF!</v>
      </c>
      <c r="AN19" s="79">
        <f t="shared" si="15"/>
        <v>275.89</v>
      </c>
      <c r="AO19" s="79">
        <f t="shared" si="15"/>
        <v>80794</v>
      </c>
      <c r="AP19" s="80">
        <f t="shared" si="15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36</v>
      </c>
      <c r="B20" s="30">
        <v>0</v>
      </c>
      <c r="C20" s="30">
        <v>0</v>
      </c>
      <c r="D20" s="63">
        <v>0</v>
      </c>
      <c r="E20" s="30">
        <v>0</v>
      </c>
      <c r="F20" s="63">
        <v>0</v>
      </c>
      <c r="G20" s="30">
        <v>0</v>
      </c>
      <c r="H20" s="63">
        <v>0</v>
      </c>
      <c r="I20" s="30">
        <v>0</v>
      </c>
      <c r="J20" s="63">
        <v>0</v>
      </c>
      <c r="K20" s="30">
        <v>0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0</v>
      </c>
      <c r="U20" s="31">
        <v>0</v>
      </c>
      <c r="V20" s="86">
        <v>0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38</v>
      </c>
      <c r="B21" s="30">
        <f>B19-B20</f>
        <v>1705.6</v>
      </c>
      <c r="C21" s="30"/>
      <c r="D21" s="30">
        <f>D19-D20</f>
        <v>1705.6</v>
      </c>
      <c r="E21" s="30"/>
      <c r="F21" s="30">
        <f>F19-F20</f>
        <v>0</v>
      </c>
      <c r="G21" s="30">
        <f>G19-G20</f>
        <v>0</v>
      </c>
      <c r="H21" s="30">
        <f>H19-H20</f>
        <v>0</v>
      </c>
      <c r="I21" s="30"/>
      <c r="J21" s="52">
        <f>J19-J20</f>
        <v>16971</v>
      </c>
      <c r="K21" s="30"/>
      <c r="L21" s="30"/>
      <c r="M21" s="30"/>
      <c r="N21" s="63">
        <v>0</v>
      </c>
      <c r="O21" s="30"/>
      <c r="P21" s="52">
        <f>P19-P20</f>
        <v>117</v>
      </c>
      <c r="Q21" s="92"/>
      <c r="R21" s="30"/>
      <c r="S21" s="30">
        <f>S19-S20</f>
        <v>0</v>
      </c>
      <c r="T21" s="52">
        <f>T19-T20</f>
        <v>2243.67</v>
      </c>
      <c r="U21" s="30"/>
      <c r="V21" s="93">
        <f>V19-V20</f>
        <v>4.3015145705521469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37</v>
      </c>
      <c r="B22" s="30" t="e">
        <f>B19/B20*100</f>
        <v>#DIV/0!</v>
      </c>
      <c r="C22" s="30"/>
      <c r="D22" s="30" t="e">
        <f>D19/D20*100</f>
        <v>#DIV/0!</v>
      </c>
      <c r="E22" s="30"/>
      <c r="F22" s="30" t="e">
        <f>F19/F20*100</f>
        <v>#DIV/0!</v>
      </c>
      <c r="G22" s="30"/>
      <c r="H22" s="30" t="e">
        <f>H19/H20*100</f>
        <v>#DIV/0!</v>
      </c>
      <c r="I22" s="30"/>
      <c r="J22" s="97" t="e">
        <f>J19/J20*100</f>
        <v>#DIV/0!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 t="e">
        <f>T19/T20*100</f>
        <v>#DIV/0!</v>
      </c>
      <c r="U22" s="30"/>
      <c r="V22" s="99" t="e">
        <f>V19/V20*100</f>
        <v>#DIV/0!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C2:AI3"/>
    <mergeCell ref="AJ2:AJ4"/>
    <mergeCell ref="AK2:AK4"/>
    <mergeCell ref="AQ6:AS6"/>
    <mergeCell ref="AL2:AL4"/>
    <mergeCell ref="AM2:AM4"/>
    <mergeCell ref="AO2:AO4"/>
    <mergeCell ref="AN2:AN4"/>
    <mergeCell ref="W2:W4"/>
    <mergeCell ref="X2:X4"/>
    <mergeCell ref="Y2:Y4"/>
    <mergeCell ref="Z2:Z4"/>
    <mergeCell ref="AB2:AB4"/>
    <mergeCell ref="AA2:AA4"/>
    <mergeCell ref="A2:A4"/>
    <mergeCell ref="B2:E3"/>
    <mergeCell ref="F2:U3"/>
    <mergeCell ref="P1:V1"/>
    <mergeCell ref="V2:V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2025-06-30T05:43:11Z</cp:lastPrinted>
  <dcterms:modified xsi:type="dcterms:W3CDTF">2025-06-30T08:02:16Z</dcterms:modified>
</cp:coreProperties>
</file>