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Q19" i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T10" i="1"/>
  <c r="V10" i="1" s="1"/>
  <c r="R10" i="1"/>
  <c r="O10" i="1"/>
  <c r="K10" i="1"/>
  <c r="I10" i="1"/>
  <c r="G10" i="1"/>
  <c r="E10" i="1"/>
  <c r="B10" i="1"/>
  <c r="C10" i="1" s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C6" i="1" s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U6" i="1" l="1"/>
  <c r="U10" i="1"/>
  <c r="C16" i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L19" i="1" s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<sst xmlns="http://schemas.openxmlformats.org/spreadsheetml/2006/main" count="87" uniqueCount="58">
  <si>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</si>
  <si>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</si>
  <si>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</si>
  <si>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</si>
  <si>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</si>
  <si>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</si>
  <si>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</si>
  <si>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</si>
  <si>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</si>
  <si>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</si>
  <si>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</si>
  <si>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</si>
  <si>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</si>
  <si>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</si>
  <si>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</si>
  <si>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</si>
  <si>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</si>
  <si>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</si>
  <si>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</si>
  <si>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</si>
  <si>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</si>
  <si>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</si>
  <si>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</si>
  <si>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</si>
  <si>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</si>
  <si>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</si>
  <si>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</si>
  <si>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</si>
  <si>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</si>
  <si>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</si>
  <si>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</si>
  <si>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</si>
  <si>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</si>
  <si>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</si>
  <si>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</si>
  <si>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</si>
  <si>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</si>
  <si>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</si>
  <si>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</si>
  <si>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</si>
  <si>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</si>
  <si>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</si>
  <si>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</si>
  <si>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</si>
  <si>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</si>
  <si>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</si>
  <si>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</si>
  <si>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</si>
  <si>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</si>
  <si>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</si>
  <si>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</si>
  <si>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</si>
  <si>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</si>
  <si>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</si>
  <si>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</si>
  <si>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>Кукуруза на зеленую массу,т.</t>
  </si>
  <si>
    <t xml:space="preserve"> июля 2025 года</t>
  </si>
  <si>
    <t xml:space="preserve">ХОД  ЗАГОТОВКИ  КОРМОВ  на   11.07.2025 год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</si>
</sst>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5" borderId="50" xfId="0" applyNumberFormat="1" applyFont="1" applyFill="1" applyBorder="1" applyAlignment="1">
      <alignment wrapText="1"/>
    </xf>
    <xf numFmtId="0" fontId="11" fillId="5" borderId="50" xfId="0" applyNumberFormat="1" applyFont="1" applyFill="1" applyBorder="1" applyAlignment="1">
      <alignment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J14" sqref="J14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0.1406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57</v>
      </c>
      <c r="C1" s="6"/>
      <c r="D1" s="6"/>
      <c r="E1" s="5" t="s">
        <v>56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36" t="s">
        <v>0</v>
      </c>
      <c r="Q1" s="136"/>
      <c r="R1" s="136"/>
      <c r="S1" s="136"/>
      <c r="T1" s="136"/>
      <c r="U1" s="136"/>
      <c r="V1" s="136"/>
      <c r="W1" s="11"/>
      <c r="Y1" s="9"/>
      <c r="Z1" s="9"/>
      <c r="AA1" s="9"/>
      <c r="AB1" s="9"/>
      <c r="AU1" s="1"/>
    </row>
    <row r="2" spans="1:56" ht="12.75" customHeight="1" thickBot="1" x14ac:dyDescent="0.3">
      <c r="A2" s="125" t="s">
        <v>41</v>
      </c>
      <c r="B2" s="128" t="s">
        <v>1</v>
      </c>
      <c r="C2" s="129"/>
      <c r="D2" s="129"/>
      <c r="E2" s="130"/>
      <c r="F2" s="133" t="s">
        <v>2</v>
      </c>
      <c r="G2" s="129"/>
      <c r="H2" s="129"/>
      <c r="I2" s="129"/>
      <c r="J2" s="129"/>
      <c r="K2" s="129"/>
      <c r="L2" s="134"/>
      <c r="M2" s="134"/>
      <c r="N2" s="129"/>
      <c r="O2" s="129"/>
      <c r="P2" s="129"/>
      <c r="Q2" s="129"/>
      <c r="R2" s="129"/>
      <c r="S2" s="129"/>
      <c r="T2" s="129"/>
      <c r="U2" s="129"/>
      <c r="V2" s="137" t="s">
        <v>3</v>
      </c>
      <c r="W2" s="125" t="s">
        <v>41</v>
      </c>
      <c r="X2" s="140" t="s">
        <v>4</v>
      </c>
      <c r="Y2" s="140" t="s">
        <v>5</v>
      </c>
      <c r="Z2" s="140" t="s">
        <v>6</v>
      </c>
      <c r="AA2" s="143" t="s">
        <v>40</v>
      </c>
      <c r="AB2" s="140" t="s">
        <v>39</v>
      </c>
      <c r="AC2" s="145" t="s">
        <v>7</v>
      </c>
      <c r="AD2" s="129"/>
      <c r="AE2" s="129"/>
      <c r="AF2" s="129"/>
      <c r="AG2" s="129"/>
      <c r="AH2" s="129"/>
      <c r="AI2" s="134"/>
      <c r="AJ2" s="149" t="s">
        <v>8</v>
      </c>
      <c r="AK2" s="151" t="s">
        <v>9</v>
      </c>
      <c r="AL2" s="156" t="s">
        <v>9</v>
      </c>
      <c r="AM2" s="156" t="s">
        <v>9</v>
      </c>
      <c r="AN2" s="156" t="s">
        <v>9</v>
      </c>
      <c r="AO2" s="156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26"/>
      <c r="B3" s="131"/>
      <c r="C3" s="131"/>
      <c r="D3" s="131"/>
      <c r="E3" s="132"/>
      <c r="F3" s="135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8"/>
      <c r="W3" s="126"/>
      <c r="X3" s="141"/>
      <c r="Y3" s="141"/>
      <c r="Z3" s="141"/>
      <c r="AA3" s="141"/>
      <c r="AB3" s="141"/>
      <c r="AC3" s="146"/>
      <c r="AD3" s="147"/>
      <c r="AE3" s="147"/>
      <c r="AF3" s="147"/>
      <c r="AG3" s="147"/>
      <c r="AH3" s="147"/>
      <c r="AI3" s="148"/>
      <c r="AJ3" s="138"/>
      <c r="AK3" s="152"/>
      <c r="AL3" s="141"/>
      <c r="AM3" s="141"/>
      <c r="AN3" s="141"/>
      <c r="AO3" s="141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27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55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39"/>
      <c r="W4" s="127"/>
      <c r="X4" s="142"/>
      <c r="Y4" s="142"/>
      <c r="Z4" s="142"/>
      <c r="AA4" s="144"/>
      <c r="AB4" s="142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50"/>
      <c r="AK4" s="153"/>
      <c r="AL4" s="142"/>
      <c r="AM4" s="142"/>
      <c r="AN4" s="142"/>
      <c r="AO4" s="142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42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0" t="s">
        <v>42</v>
      </c>
      <c r="X5" s="111">
        <f t="shared" ref="X5:X19" si="11">SUM(Y5:AB5)</f>
        <v>115</v>
      </c>
      <c r="Y5" s="112">
        <v>115</v>
      </c>
      <c r="Z5" s="112">
        <v>0</v>
      </c>
      <c r="AA5" s="112">
        <v>0</v>
      </c>
      <c r="AB5" s="112">
        <v>0</v>
      </c>
      <c r="AC5" s="112">
        <v>120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f>AC5*AQ7</f>
        <v>54</v>
      </c>
      <c r="AJ5" s="113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23" t="s">
        <v>43</v>
      </c>
      <c r="B6" s="30">
        <f t="shared" si="0"/>
        <v>40</v>
      </c>
      <c r="C6" s="31">
        <f t="shared" si="1"/>
        <v>8.3857442348008391</v>
      </c>
      <c r="D6" s="47">
        <v>40</v>
      </c>
      <c r="E6" s="31">
        <f t="shared" si="2"/>
        <v>8.3857442348008391</v>
      </c>
      <c r="F6" s="30"/>
      <c r="G6" s="31">
        <f t="shared" si="3"/>
        <v>0</v>
      </c>
      <c r="H6" s="36"/>
      <c r="I6" s="30" t="e">
        <f t="shared" si="4"/>
        <v>#DIV/0!</v>
      </c>
      <c r="J6" s="30">
        <v>600</v>
      </c>
      <c r="K6" s="31">
        <f t="shared" si="5"/>
        <v>30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78</v>
      </c>
      <c r="U6" s="31">
        <f t="shared" si="9"/>
        <v>19.746835443037973</v>
      </c>
      <c r="V6" s="35">
        <f t="shared" si="10"/>
        <v>7.4285714285714288</v>
      </c>
      <c r="W6" s="114" t="s">
        <v>43</v>
      </c>
      <c r="X6" s="111">
        <f t="shared" si="11"/>
        <v>477</v>
      </c>
      <c r="Y6" s="111">
        <v>477</v>
      </c>
      <c r="Z6" s="111">
        <v>0</v>
      </c>
      <c r="AA6" s="111">
        <v>0</v>
      </c>
      <c r="AB6" s="111">
        <v>0</v>
      </c>
      <c r="AC6" s="111">
        <v>300</v>
      </c>
      <c r="AD6" s="111">
        <v>0</v>
      </c>
      <c r="AE6" s="111">
        <v>2000</v>
      </c>
      <c r="AF6" s="111">
        <v>0</v>
      </c>
      <c r="AG6" s="111">
        <v>0</v>
      </c>
      <c r="AH6" s="111">
        <v>0</v>
      </c>
      <c r="AI6" s="111">
        <f>AC6*AQ7+AE6*AQ9</f>
        <v>395</v>
      </c>
      <c r="AJ6" s="115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54" t="s">
        <v>28</v>
      </c>
      <c r="AR6" s="155"/>
      <c r="AS6" s="155"/>
      <c r="AT6" s="43"/>
      <c r="AU6" s="44"/>
      <c r="AV6" s="45"/>
    </row>
    <row r="7" spans="1:56" s="29" customFormat="1" ht="17.25" customHeight="1" thickBot="1" x14ac:dyDescent="0.3">
      <c r="A7" s="123" t="s">
        <v>44</v>
      </c>
      <c r="B7" s="30">
        <f t="shared" si="0"/>
        <v>650</v>
      </c>
      <c r="C7" s="31">
        <f t="shared" si="1"/>
        <v>42.290175666883542</v>
      </c>
      <c r="D7" s="47">
        <v>650</v>
      </c>
      <c r="E7" s="31">
        <f t="shared" si="2"/>
        <v>65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6500</v>
      </c>
      <c r="K7" s="31">
        <f t="shared" si="5"/>
        <v>31.775518185373485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845</v>
      </c>
      <c r="U7" s="31">
        <f t="shared" si="9"/>
        <v>31.775518185373482</v>
      </c>
      <c r="V7" s="35">
        <f t="shared" si="10"/>
        <v>6.2086700955180021</v>
      </c>
      <c r="W7" s="114" t="s">
        <v>44</v>
      </c>
      <c r="X7" s="111">
        <f t="shared" si="11"/>
        <v>1537</v>
      </c>
      <c r="Y7" s="111">
        <v>1000</v>
      </c>
      <c r="Z7" s="111">
        <v>0</v>
      </c>
      <c r="AA7" s="111">
        <v>280</v>
      </c>
      <c r="AB7" s="111">
        <v>257</v>
      </c>
      <c r="AC7" s="111">
        <v>0</v>
      </c>
      <c r="AD7" s="111">
        <v>0</v>
      </c>
      <c r="AE7" s="111">
        <v>20456</v>
      </c>
      <c r="AF7" s="116">
        <v>0</v>
      </c>
      <c r="AG7" s="116">
        <v>0</v>
      </c>
      <c r="AH7" s="116">
        <v>0</v>
      </c>
      <c r="AI7" s="116">
        <f>AC7*AQ7+AE7*AQ9</f>
        <v>2659.28</v>
      </c>
      <c r="AJ7" s="117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23" t="s">
        <v>45</v>
      </c>
      <c r="B8" s="30">
        <f t="shared" si="0"/>
        <v>340</v>
      </c>
      <c r="C8" s="31">
        <f t="shared" si="1"/>
        <v>30.141843971631204</v>
      </c>
      <c r="D8" s="30">
        <v>340</v>
      </c>
      <c r="E8" s="31">
        <f t="shared" si="2"/>
        <v>32.38095238095238</v>
      </c>
      <c r="F8" s="30"/>
      <c r="G8" s="31">
        <f t="shared" si="3"/>
        <v>0</v>
      </c>
      <c r="H8" s="36"/>
      <c r="I8" s="30" t="e">
        <f t="shared" si="4"/>
        <v>#DIV/0!</v>
      </c>
      <c r="J8" s="30">
        <v>5060</v>
      </c>
      <c r="K8" s="31">
        <f t="shared" si="5"/>
        <v>52.500518779829839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657.80000000000007</v>
      </c>
      <c r="U8" s="31">
        <f t="shared" si="9"/>
        <v>47.548140866246463</v>
      </c>
      <c r="V8" s="35">
        <f t="shared" si="10"/>
        <v>11.149152542372882</v>
      </c>
      <c r="W8" s="114" t="s">
        <v>45</v>
      </c>
      <c r="X8" s="111">
        <f t="shared" si="11"/>
        <v>1128</v>
      </c>
      <c r="Y8" s="111">
        <v>1050</v>
      </c>
      <c r="Z8" s="111">
        <v>0</v>
      </c>
      <c r="AA8" s="111">
        <v>0</v>
      </c>
      <c r="AB8" s="111">
        <v>78</v>
      </c>
      <c r="AC8" s="111">
        <v>290</v>
      </c>
      <c r="AD8" s="111">
        <v>0</v>
      </c>
      <c r="AE8" s="111">
        <v>9638</v>
      </c>
      <c r="AF8" s="116">
        <v>0</v>
      </c>
      <c r="AG8" s="116">
        <v>0</v>
      </c>
      <c r="AH8" s="116">
        <v>0</v>
      </c>
      <c r="AI8" s="116">
        <f>AC8*AQ7+AE8*AQ9</f>
        <v>1383.44</v>
      </c>
      <c r="AJ8" s="117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24" t="s">
        <v>46</v>
      </c>
      <c r="B9" s="30">
        <f t="shared" si="0"/>
        <v>170</v>
      </c>
      <c r="C9" s="31">
        <f t="shared" si="1"/>
        <v>28.523489932885905</v>
      </c>
      <c r="D9" s="52">
        <v>170</v>
      </c>
      <c r="E9" s="31">
        <f t="shared" si="2"/>
        <v>28.523489932885905</v>
      </c>
      <c r="F9" s="52"/>
      <c r="G9" s="31">
        <f t="shared" si="3"/>
        <v>0</v>
      </c>
      <c r="H9" s="53"/>
      <c r="I9" s="30" t="e">
        <f t="shared" si="4"/>
        <v>#DIV/0!</v>
      </c>
      <c r="J9" s="52">
        <v>2500</v>
      </c>
      <c r="K9" s="31">
        <f t="shared" si="5"/>
        <v>50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325</v>
      </c>
      <c r="U9" s="31">
        <f t="shared" si="9"/>
        <v>41.401273885350321</v>
      </c>
      <c r="V9" s="35">
        <f t="shared" si="10"/>
        <v>11.818181818181818</v>
      </c>
      <c r="W9" s="118" t="s">
        <v>46</v>
      </c>
      <c r="X9" s="111">
        <f t="shared" si="11"/>
        <v>596</v>
      </c>
      <c r="Y9" s="119">
        <v>596</v>
      </c>
      <c r="Z9" s="119">
        <v>0</v>
      </c>
      <c r="AA9" s="119">
        <v>0</v>
      </c>
      <c r="AB9" s="119">
        <v>0</v>
      </c>
      <c r="AC9" s="119">
        <v>300</v>
      </c>
      <c r="AD9" s="119">
        <v>0</v>
      </c>
      <c r="AE9" s="119">
        <v>5000</v>
      </c>
      <c r="AF9" s="120">
        <v>0</v>
      </c>
      <c r="AG9" s="120">
        <v>0</v>
      </c>
      <c r="AH9" s="120">
        <v>0</v>
      </c>
      <c r="AI9" s="120">
        <f>AC9*AQ7+AE9*AQ9</f>
        <v>785</v>
      </c>
      <c r="AJ9" s="121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09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23" t="s">
        <v>47</v>
      </c>
      <c r="B10" s="30">
        <f t="shared" si="0"/>
        <v>200</v>
      </c>
      <c r="C10" s="31">
        <f t="shared" si="1"/>
        <v>22.222222222222221</v>
      </c>
      <c r="D10" s="30">
        <v>200</v>
      </c>
      <c r="E10" s="31">
        <f t="shared" si="2"/>
        <v>22.222222222222221</v>
      </c>
      <c r="F10" s="30"/>
      <c r="G10" s="31">
        <f t="shared" si="3"/>
        <v>0</v>
      </c>
      <c r="H10" s="36"/>
      <c r="I10" s="30" t="e">
        <f t="shared" si="4"/>
        <v>#DIV/0!</v>
      </c>
      <c r="J10" s="30">
        <v>3700</v>
      </c>
      <c r="K10" s="31">
        <f t="shared" si="5"/>
        <v>44.047619047619044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481</v>
      </c>
      <c r="U10" s="31">
        <f t="shared" si="9"/>
        <v>37.814465408805034</v>
      </c>
      <c r="V10" s="35">
        <f t="shared" si="10"/>
        <v>10.321888412017168</v>
      </c>
      <c r="W10" s="114" t="s">
        <v>47</v>
      </c>
      <c r="X10" s="111">
        <f t="shared" si="11"/>
        <v>900</v>
      </c>
      <c r="Y10" s="111">
        <v>900</v>
      </c>
      <c r="Z10" s="111"/>
      <c r="AA10" s="111"/>
      <c r="AB10" s="111"/>
      <c r="AC10" s="111">
        <v>400</v>
      </c>
      <c r="AD10" s="111"/>
      <c r="AE10" s="111">
        <v>8400</v>
      </c>
      <c r="AF10" s="116"/>
      <c r="AG10" s="116"/>
      <c r="AH10" s="116"/>
      <c r="AI10" s="116">
        <f>AC10*AQ7+AE10*AQ9</f>
        <v>1272</v>
      </c>
      <c r="AJ10" s="122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23" t="s">
        <v>48</v>
      </c>
      <c r="B11" s="30">
        <f t="shared" si="0"/>
        <v>305</v>
      </c>
      <c r="C11" s="31">
        <f t="shared" si="1"/>
        <v>40.105193951347793</v>
      </c>
      <c r="D11" s="30">
        <v>305</v>
      </c>
      <c r="E11" s="31">
        <f t="shared" si="2"/>
        <v>40.912139503688799</v>
      </c>
      <c r="F11" s="30"/>
      <c r="G11" s="31">
        <f t="shared" si="3"/>
        <v>0</v>
      </c>
      <c r="H11" s="36"/>
      <c r="I11" s="30" t="e">
        <f t="shared" si="4"/>
        <v>#DIV/0!</v>
      </c>
      <c r="J11" s="30">
        <v>3000</v>
      </c>
      <c r="K11" s="31">
        <f t="shared" si="5"/>
        <v>34.566194262011749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390</v>
      </c>
      <c r="U11" s="31">
        <f t="shared" si="9"/>
        <v>35.454545454545453</v>
      </c>
      <c r="V11" s="35">
        <f t="shared" si="10"/>
        <v>8.2105263157894743</v>
      </c>
      <c r="W11" s="114" t="s">
        <v>48</v>
      </c>
      <c r="X11" s="111">
        <f t="shared" si="11"/>
        <v>760.5</v>
      </c>
      <c r="Y11" s="111">
        <v>745.5</v>
      </c>
      <c r="Z11" s="111"/>
      <c r="AA11" s="111"/>
      <c r="AB11" s="111">
        <v>15</v>
      </c>
      <c r="AC11" s="111">
        <v>300</v>
      </c>
      <c r="AD11" s="111"/>
      <c r="AE11" s="111">
        <v>8679</v>
      </c>
      <c r="AF11" s="116">
        <v>195</v>
      </c>
      <c r="AG11" s="116"/>
      <c r="AH11" s="116">
        <v>80</v>
      </c>
      <c r="AI11" s="116">
        <v>1100</v>
      </c>
      <c r="AJ11" s="122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23" t="s">
        <v>49</v>
      </c>
      <c r="B12" s="30">
        <f t="shared" si="0"/>
        <v>547</v>
      </c>
      <c r="C12" s="31">
        <f t="shared" si="1"/>
        <v>51.818870784388025</v>
      </c>
      <c r="D12" s="30">
        <v>547</v>
      </c>
      <c r="E12" s="31">
        <f t="shared" si="2"/>
        <v>51.818870784388025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6928</v>
      </c>
      <c r="K12" s="31">
        <f t="shared" si="5"/>
        <v>78.282485875706215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900.64</v>
      </c>
      <c r="U12" s="31">
        <f t="shared" si="9"/>
        <v>72.602982668278912</v>
      </c>
      <c r="V12" s="35">
        <f t="shared" si="10"/>
        <v>12.236956521739131</v>
      </c>
      <c r="W12" s="114" t="s">
        <v>49</v>
      </c>
      <c r="X12" s="111">
        <f t="shared" si="11"/>
        <v>1055.5999999999999</v>
      </c>
      <c r="Y12" s="111">
        <v>1055.5999999999999</v>
      </c>
      <c r="Z12" s="111"/>
      <c r="AA12" s="111"/>
      <c r="AB12" s="111"/>
      <c r="AC12" s="111">
        <v>200</v>
      </c>
      <c r="AD12" s="111"/>
      <c r="AE12" s="111">
        <v>8850</v>
      </c>
      <c r="AF12" s="116"/>
      <c r="AG12" s="116"/>
      <c r="AH12" s="116"/>
      <c r="AI12" s="116">
        <f>AC12*AQ7+AE12*AQ9</f>
        <v>1240.5</v>
      </c>
      <c r="AJ12" s="122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23" t="s">
        <v>50</v>
      </c>
      <c r="B13" s="30">
        <f t="shared" si="0"/>
        <v>950</v>
      </c>
      <c r="C13" s="31">
        <f t="shared" si="1"/>
        <v>81.685296646603618</v>
      </c>
      <c r="D13" s="30">
        <v>950</v>
      </c>
      <c r="E13" s="31">
        <f t="shared" si="2"/>
        <v>81.685296646603618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10272</v>
      </c>
      <c r="K13" s="31">
        <f t="shared" si="5"/>
        <v>84.279619297669839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1335.3600000000001</v>
      </c>
      <c r="U13" s="31">
        <f t="shared" si="9"/>
        <v>79.685402108856124</v>
      </c>
      <c r="V13" s="35">
        <f t="shared" si="10"/>
        <v>23.386339754816113</v>
      </c>
      <c r="W13" s="114" t="s">
        <v>50</v>
      </c>
      <c r="X13" s="111">
        <f t="shared" si="11"/>
        <v>1163</v>
      </c>
      <c r="Y13" s="111">
        <v>1163</v>
      </c>
      <c r="Z13" s="111"/>
      <c r="AA13" s="111"/>
      <c r="AB13" s="111"/>
      <c r="AC13" s="111">
        <v>203</v>
      </c>
      <c r="AD13" s="111"/>
      <c r="AE13" s="111">
        <v>12188</v>
      </c>
      <c r="AF13" s="116"/>
      <c r="AG13" s="116"/>
      <c r="AH13" s="116"/>
      <c r="AI13" s="116">
        <f>AC13*AQ7+AE13*AQ9</f>
        <v>1675.79</v>
      </c>
      <c r="AJ13" s="117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23" t="s">
        <v>51</v>
      </c>
      <c r="B14" s="30">
        <f t="shared" si="0"/>
        <v>300</v>
      </c>
      <c r="C14" s="31">
        <f t="shared" si="1"/>
        <v>78.740157480314963</v>
      </c>
      <c r="D14" s="30">
        <v>300</v>
      </c>
      <c r="E14" s="31">
        <f t="shared" si="2"/>
        <v>78.740157480314963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2400</v>
      </c>
      <c r="K14" s="31">
        <f t="shared" si="5"/>
        <v>69.565217391304344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312</v>
      </c>
      <c r="U14" s="31">
        <f t="shared" si="9"/>
        <v>50.546780072904006</v>
      </c>
      <c r="V14" s="35">
        <f t="shared" si="10"/>
        <v>11.470588235294116</v>
      </c>
      <c r="W14" s="114" t="s">
        <v>51</v>
      </c>
      <c r="X14" s="111">
        <f t="shared" si="11"/>
        <v>381</v>
      </c>
      <c r="Y14" s="111">
        <v>381</v>
      </c>
      <c r="Z14" s="111"/>
      <c r="AA14" s="111"/>
      <c r="AB14" s="111"/>
      <c r="AC14" s="111">
        <v>375</v>
      </c>
      <c r="AD14" s="111"/>
      <c r="AE14" s="111">
        <v>3450</v>
      </c>
      <c r="AF14" s="116"/>
      <c r="AG14" s="116"/>
      <c r="AH14" s="116"/>
      <c r="AI14" s="116">
        <f>AC14*AQ7+AE14*AQ9+AF14*AQ10</f>
        <v>617.25</v>
      </c>
      <c r="AJ14" s="122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23" t="s">
        <v>52</v>
      </c>
      <c r="B15" s="30">
        <f t="shared" si="0"/>
        <v>180</v>
      </c>
      <c r="C15" s="31">
        <f t="shared" si="1"/>
        <v>23.936170212765958</v>
      </c>
      <c r="D15" s="30">
        <v>180</v>
      </c>
      <c r="E15" s="31">
        <f t="shared" si="2"/>
        <v>23.936170212765958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2500</v>
      </c>
      <c r="K15" s="31">
        <f t="shared" si="5"/>
        <v>46.227810650887577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325</v>
      </c>
      <c r="U15" s="31">
        <f t="shared" si="9"/>
        <v>40.981539392716634</v>
      </c>
      <c r="V15" s="35">
        <f t="shared" si="10"/>
        <v>12.452107279693488</v>
      </c>
      <c r="W15" s="114" t="s">
        <v>52</v>
      </c>
      <c r="X15" s="111">
        <f t="shared" si="11"/>
        <v>752</v>
      </c>
      <c r="Y15" s="111">
        <v>752</v>
      </c>
      <c r="Z15" s="111">
        <v>0</v>
      </c>
      <c r="AA15" s="111">
        <v>0</v>
      </c>
      <c r="AB15" s="111">
        <v>0</v>
      </c>
      <c r="AC15" s="111">
        <v>200</v>
      </c>
      <c r="AD15" s="111">
        <v>0</v>
      </c>
      <c r="AE15" s="111">
        <v>5408</v>
      </c>
      <c r="AF15" s="116">
        <v>0</v>
      </c>
      <c r="AG15" s="116">
        <v>0</v>
      </c>
      <c r="AH15" s="116">
        <v>0</v>
      </c>
      <c r="AI15" s="116">
        <f>AC15*AQ7+AE15*AQ9</f>
        <v>793.04000000000008</v>
      </c>
      <c r="AJ15" s="122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23" t="s">
        <v>53</v>
      </c>
      <c r="B16" s="30">
        <f t="shared" si="0"/>
        <v>191.3</v>
      </c>
      <c r="C16" s="31">
        <f t="shared" si="1"/>
        <v>82.456896551724142</v>
      </c>
      <c r="D16" s="30">
        <v>191.3</v>
      </c>
      <c r="E16" s="31">
        <f t="shared" si="2"/>
        <v>82.456896551724142</v>
      </c>
      <c r="F16" s="30">
        <v>57</v>
      </c>
      <c r="G16" s="31">
        <f t="shared" si="3"/>
        <v>22.8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233</v>
      </c>
      <c r="Q16" s="48">
        <v>233</v>
      </c>
      <c r="R16" s="31">
        <f t="shared" si="7"/>
        <v>23.13803376365442</v>
      </c>
      <c r="S16" s="30"/>
      <c r="T16" s="31">
        <f t="shared" si="8"/>
        <v>100.21000000000001</v>
      </c>
      <c r="U16" s="31">
        <f t="shared" si="9"/>
        <v>23.050558954777571</v>
      </c>
      <c r="V16" s="35">
        <f t="shared" si="10"/>
        <v>9.6355769230769237</v>
      </c>
      <c r="W16" s="114" t="s">
        <v>53</v>
      </c>
      <c r="X16" s="111">
        <f t="shared" si="11"/>
        <v>232</v>
      </c>
      <c r="Y16" s="111">
        <v>232</v>
      </c>
      <c r="Z16" s="111">
        <v>0</v>
      </c>
      <c r="AA16" s="111">
        <v>0</v>
      </c>
      <c r="AB16" s="111">
        <v>0</v>
      </c>
      <c r="AC16" s="111">
        <v>250</v>
      </c>
      <c r="AD16" s="111">
        <v>0</v>
      </c>
      <c r="AE16" s="111">
        <v>0</v>
      </c>
      <c r="AF16" s="116">
        <v>1007</v>
      </c>
      <c r="AG16" s="116">
        <v>0</v>
      </c>
      <c r="AH16" s="116">
        <v>0</v>
      </c>
      <c r="AI16" s="116">
        <f>AC16*AQ7+AF16*AQ10+AG16*AQ11</f>
        <v>434.74</v>
      </c>
      <c r="AJ16" s="117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54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54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3873.3</v>
      </c>
      <c r="C19" s="69">
        <f t="shared" si="1"/>
        <v>42.577304855393479</v>
      </c>
      <c r="D19" s="70">
        <f>SUM(D5:D18)</f>
        <v>3873.3</v>
      </c>
      <c r="E19" s="69">
        <f t="shared" si="2"/>
        <v>45.745296500572806</v>
      </c>
      <c r="F19" s="70">
        <f>SUM(F5:F18)</f>
        <v>57</v>
      </c>
      <c r="G19" s="69">
        <f t="shared" si="3"/>
        <v>1.9400953029271615</v>
      </c>
      <c r="H19" s="70">
        <f>SUM(H5:H18)</f>
        <v>0</v>
      </c>
      <c r="I19" s="69" t="e">
        <f t="shared" si="4"/>
        <v>#DIV/0!</v>
      </c>
      <c r="J19" s="70">
        <f>SUM(J5:J18)</f>
        <v>43460</v>
      </c>
      <c r="K19" s="69">
        <f t="shared" si="5"/>
        <v>51.695630969798621</v>
      </c>
      <c r="L19" s="69">
        <f t="shared" ref="L19" si="14">K19/AF19*100</f>
        <v>4.3008012454075395</v>
      </c>
      <c r="M19" s="106">
        <f t="shared" si="12"/>
        <v>1.536000444788407</v>
      </c>
      <c r="N19" s="70">
        <f>SUM(N5:N18)</f>
        <v>0</v>
      </c>
      <c r="O19" s="69">
        <f t="shared" si="6"/>
        <v>0</v>
      </c>
      <c r="P19" s="70">
        <f>SUM(P5:P18)</f>
        <v>233</v>
      </c>
      <c r="Q19" s="71">
        <f>SUM(Q5:Q18)</f>
        <v>233</v>
      </c>
      <c r="R19" s="69">
        <f t="shared" si="7"/>
        <v>19.384359400998335</v>
      </c>
      <c r="S19" s="70">
        <f>SUM(S5:S18)</f>
        <v>0</v>
      </c>
      <c r="T19" s="70">
        <f>SUM(T5:T18)</f>
        <v>5750.01</v>
      </c>
      <c r="U19" s="31">
        <f t="shared" si="9"/>
        <v>46.333533171528849</v>
      </c>
      <c r="V19" s="72">
        <f t="shared" si="10"/>
        <v>11.02379217791411</v>
      </c>
      <c r="W19" s="73" t="s">
        <v>38</v>
      </c>
      <c r="X19" s="74">
        <f t="shared" si="11"/>
        <v>9097.1</v>
      </c>
      <c r="Y19" s="75">
        <f t="shared" ref="Y19:AP19" si="15">SUM(Y5:Y18)</f>
        <v>8467.1</v>
      </c>
      <c r="Z19" s="76">
        <f t="shared" si="15"/>
        <v>0</v>
      </c>
      <c r="AA19" s="76">
        <f t="shared" si="15"/>
        <v>280</v>
      </c>
      <c r="AB19" s="76">
        <f t="shared" si="15"/>
        <v>350</v>
      </c>
      <c r="AC19" s="76">
        <f t="shared" si="15"/>
        <v>2938</v>
      </c>
      <c r="AD19" s="76">
        <f t="shared" si="15"/>
        <v>0</v>
      </c>
      <c r="AE19" s="76">
        <f t="shared" si="15"/>
        <v>84069</v>
      </c>
      <c r="AF19" s="76">
        <f t="shared" si="15"/>
        <v>1202</v>
      </c>
      <c r="AG19" s="76">
        <f t="shared" si="15"/>
        <v>0</v>
      </c>
      <c r="AH19" s="76">
        <f t="shared" si="15"/>
        <v>80</v>
      </c>
      <c r="AI19" s="76">
        <f t="shared" si="15"/>
        <v>12410.040000000003</v>
      </c>
      <c r="AJ19" s="77">
        <f t="shared" si="15"/>
        <v>5216</v>
      </c>
      <c r="AK19" s="78">
        <f t="shared" si="15"/>
        <v>83606</v>
      </c>
      <c r="AL19" s="79">
        <f t="shared" si="15"/>
        <v>4310.2</v>
      </c>
      <c r="AM19" s="79" t="e">
        <f t="shared" si="15"/>
        <v>#REF!</v>
      </c>
      <c r="AN19" s="79">
        <f t="shared" si="15"/>
        <v>275.89</v>
      </c>
      <c r="AO19" s="79">
        <f t="shared" si="15"/>
        <v>80794</v>
      </c>
      <c r="AP19" s="80">
        <f t="shared" si="15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35</v>
      </c>
      <c r="B20" s="30">
        <v>4347</v>
      </c>
      <c r="C20" s="30">
        <v>45</v>
      </c>
      <c r="D20" s="63">
        <v>4347</v>
      </c>
      <c r="E20" s="30">
        <v>47</v>
      </c>
      <c r="F20" s="63">
        <v>360</v>
      </c>
      <c r="G20" s="30">
        <v>10</v>
      </c>
      <c r="H20" s="63">
        <v>0</v>
      </c>
      <c r="I20" s="30">
        <v>0</v>
      </c>
      <c r="J20" s="63">
        <v>39952</v>
      </c>
      <c r="K20" s="30">
        <v>51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5356</v>
      </c>
      <c r="U20" s="31">
        <v>45</v>
      </c>
      <c r="V20" s="86">
        <v>10.3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37</v>
      </c>
      <c r="B21" s="30">
        <f>B19-B20</f>
        <v>-473.69999999999982</v>
      </c>
      <c r="C21" s="30"/>
      <c r="D21" s="30">
        <f>D19-D20</f>
        <v>-473.69999999999982</v>
      </c>
      <c r="E21" s="30"/>
      <c r="F21" s="30">
        <f>F19-F20</f>
        <v>-303</v>
      </c>
      <c r="G21" s="30">
        <f>G19-G20</f>
        <v>-8.0599046970728381</v>
      </c>
      <c r="H21" s="30">
        <f>H19-H20</f>
        <v>0</v>
      </c>
      <c r="I21" s="30"/>
      <c r="J21" s="52">
        <f>J19-J20</f>
        <v>3508</v>
      </c>
      <c r="K21" s="30"/>
      <c r="L21" s="30"/>
      <c r="M21" s="30"/>
      <c r="N21" s="63">
        <v>0</v>
      </c>
      <c r="O21" s="30"/>
      <c r="P21" s="52">
        <f>P19-P20</f>
        <v>233</v>
      </c>
      <c r="Q21" s="92"/>
      <c r="R21" s="30"/>
      <c r="S21" s="30">
        <f>S19-S20</f>
        <v>0</v>
      </c>
      <c r="T21" s="52">
        <f>T19-T20</f>
        <v>394.01000000000022</v>
      </c>
      <c r="U21" s="30"/>
      <c r="V21" s="93">
        <f>V19-V20</f>
        <v>0.72379217791410966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36</v>
      </c>
      <c r="B22" s="30">
        <f>B19/B20*100</f>
        <v>89.102829537612152</v>
      </c>
      <c r="C22" s="30"/>
      <c r="D22" s="30">
        <f>D19/D20*100</f>
        <v>89.102829537612152</v>
      </c>
      <c r="E22" s="30"/>
      <c r="F22" s="30">
        <f>F19/F20*100</f>
        <v>15.833333333333332</v>
      </c>
      <c r="G22" s="30"/>
      <c r="H22" s="30" t="e">
        <f>H19/H20*100</f>
        <v>#DIV/0!</v>
      </c>
      <c r="I22" s="30"/>
      <c r="J22" s="97">
        <f>J19/J20*100</f>
        <v>108.78053664397275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>
        <f>T19/T20*100</f>
        <v>107.35642270351009</v>
      </c>
      <c r="U22" s="30"/>
      <c r="V22" s="99">
        <f>V19/V20*100</f>
        <v>107.02710852343796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C2:AI3"/>
    <mergeCell ref="AJ2:AJ4"/>
    <mergeCell ref="AK2:AK4"/>
    <mergeCell ref="AQ6:AS6"/>
    <mergeCell ref="AL2:AL4"/>
    <mergeCell ref="AM2:AM4"/>
    <mergeCell ref="AO2:AO4"/>
    <mergeCell ref="AN2:AN4"/>
    <mergeCell ref="W2:W4"/>
    <mergeCell ref="X2:X4"/>
    <mergeCell ref="Y2:Y4"/>
    <mergeCell ref="Z2:Z4"/>
    <mergeCell ref="AB2:AB4"/>
    <mergeCell ref="AA2:AA4"/>
    <mergeCell ref="A2:A4"/>
    <mergeCell ref="B2:E3"/>
    <mergeCell ref="F2:U3"/>
    <mergeCell ref="P1:V1"/>
    <mergeCell ref="V2:V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2025-07-09T06:09:47Z</cp:lastPrinted>
  <dcterms:modified xsi:type="dcterms:W3CDTF">2025-07-11T09:03:33Z</dcterms:modified>
</cp:coreProperties>
</file>